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partament Relacji Giełdowych\EMITENT GPW\Formularze_2019\RAPORT OKRESOWY 2019\Rok 2018\Raport SA-R\"/>
    </mc:Choice>
  </mc:AlternateContent>
  <bookViews>
    <workbookView xWindow="0" yWindow="0" windowWidth="28800" windowHeight="12435" activeTab="1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38" i="1"/>
  <c r="D20" i="1" l="1"/>
  <c r="D25" i="1"/>
  <c r="C20" i="1"/>
  <c r="B45" i="1"/>
  <c r="B43" i="1" s="1"/>
  <c r="C45" i="1"/>
  <c r="C43" i="1" s="1"/>
  <c r="D45" i="1"/>
  <c r="D43" i="1"/>
  <c r="B39" i="1"/>
  <c r="C39" i="1"/>
  <c r="D39" i="1"/>
  <c r="B36" i="1"/>
  <c r="C36" i="1"/>
  <c r="D36" i="1"/>
  <c r="B33" i="1"/>
  <c r="C33" i="1"/>
  <c r="D33" i="1"/>
  <c r="B30" i="1"/>
  <c r="C30" i="1"/>
  <c r="D30" i="1"/>
  <c r="B20" i="1"/>
  <c r="B11" i="1"/>
  <c r="C11" i="1"/>
  <c r="D11" i="1"/>
  <c r="B5" i="1"/>
  <c r="C5" i="1"/>
  <c r="D5" i="1"/>
  <c r="D28" i="1" l="1"/>
  <c r="D27" i="1" s="1"/>
  <c r="D19" i="1" s="1"/>
  <c r="C28" i="1"/>
  <c r="C27" i="1" s="1"/>
  <c r="C19" i="1" s="1"/>
  <c r="B28" i="1"/>
  <c r="B27" i="1" s="1"/>
  <c r="B19" i="1" s="1"/>
  <c r="D4" i="1"/>
  <c r="C4" i="1"/>
  <c r="B4" i="1"/>
  <c r="G46" i="1"/>
  <c r="G45" i="1"/>
  <c r="G43" i="1" s="1"/>
  <c r="G44" i="1"/>
  <c r="G42" i="1"/>
  <c r="G41" i="1"/>
  <c r="G40" i="1"/>
  <c r="G38" i="1"/>
  <c r="G36" i="1" s="1"/>
  <c r="G37" i="1"/>
  <c r="G34" i="1"/>
  <c r="G35" i="1"/>
  <c r="G33" i="1" s="1"/>
  <c r="G32" i="1"/>
  <c r="G31" i="1"/>
  <c r="G29" i="1"/>
  <c r="F28" i="1"/>
  <c r="F27" i="1" s="1"/>
  <c r="G25" i="1"/>
  <c r="G24" i="1"/>
  <c r="G23" i="1"/>
  <c r="G22" i="1"/>
  <c r="G21" i="1"/>
  <c r="H22" i="1"/>
  <c r="H21" i="1" s="1"/>
  <c r="G39" i="1" l="1"/>
  <c r="G30" i="1"/>
  <c r="G28" i="1"/>
  <c r="G27" i="1" s="1"/>
  <c r="F20" i="1" l="1"/>
  <c r="F19" i="1" s="1"/>
  <c r="G12" i="1"/>
  <c r="G14" i="1"/>
  <c r="G15" i="1"/>
  <c r="G16" i="1"/>
  <c r="G17" i="1"/>
  <c r="G18" i="1"/>
  <c r="F13" i="1"/>
  <c r="F11" i="1" s="1"/>
  <c r="G10" i="1"/>
  <c r="G9" i="1"/>
  <c r="G8" i="1"/>
  <c r="G7" i="1"/>
  <c r="G6" i="1"/>
  <c r="G13" i="1" l="1"/>
  <c r="G11" i="1" s="1"/>
  <c r="G5" i="1"/>
  <c r="F5" i="1"/>
  <c r="F4" i="1" s="1"/>
  <c r="F49" i="1" l="1"/>
  <c r="C49" i="1"/>
  <c r="E30" i="1"/>
  <c r="G20" i="1"/>
  <c r="G19" i="1" s="1"/>
  <c r="E5" i="1"/>
  <c r="E13" i="1"/>
  <c r="E11" i="1" s="1"/>
  <c r="E20" i="1"/>
  <c r="E33" i="1"/>
  <c r="E36" i="1"/>
  <c r="E39" i="1"/>
  <c r="E45" i="1"/>
  <c r="E43" i="1" s="1"/>
  <c r="D49" i="1" l="1"/>
  <c r="E4" i="1"/>
  <c r="G4" i="1" s="1"/>
  <c r="G49" i="1" s="1"/>
  <c r="E28" i="1"/>
  <c r="E27" i="1" s="1"/>
  <c r="E19" i="1" s="1"/>
  <c r="E49" i="1" l="1"/>
  <c r="B49" i="1"/>
</calcChain>
</file>

<file path=xl/sharedStrings.xml><?xml version="1.0" encoding="utf-8"?>
<sst xmlns="http://schemas.openxmlformats.org/spreadsheetml/2006/main" count="76" uniqueCount="70">
  <si>
    <t>Wpływ zmiany zasad rachunkowości na MSSF UE</t>
  </si>
  <si>
    <t>MSSF UE</t>
  </si>
  <si>
    <t>AKTYWA</t>
  </si>
  <si>
    <t>Aktywa trwałe</t>
  </si>
  <si>
    <t>Wartości niematerialne</t>
  </si>
  <si>
    <t xml:space="preserve">Rzeczowe aktywa trwałe </t>
  </si>
  <si>
    <t>Należności długoterminowe</t>
  </si>
  <si>
    <t>Inwestycje długoterminowe</t>
  </si>
  <si>
    <t xml:space="preserve">Długoterminowe rozliczenia międzyokresowe </t>
  </si>
  <si>
    <t>Aktywa obrotowe</t>
  </si>
  <si>
    <t>Zapasy</t>
  </si>
  <si>
    <t>Należności krótkoterminowe</t>
  </si>
  <si>
    <t>- od jednostek powiązanych</t>
  </si>
  <si>
    <t>- od pozostałych jednostek</t>
  </si>
  <si>
    <t>Należności z tytułu podatku dochodowego</t>
  </si>
  <si>
    <t>Inwestycje krótkoterminowe</t>
  </si>
  <si>
    <t>Krótkoterminowe rozliczenia międzyokresowe</t>
  </si>
  <si>
    <t>PASYWA</t>
  </si>
  <si>
    <t>Kapitał własny</t>
  </si>
  <si>
    <t>Kapitał zakładowy</t>
  </si>
  <si>
    <t>Kapitał zapasowy</t>
  </si>
  <si>
    <t>Kapitał z aktualizacji wyceny</t>
  </si>
  <si>
    <t>Pozostałe kapitały rezerwowe</t>
  </si>
  <si>
    <t xml:space="preserve">Zobowiązania i rezerwy na zobowiązania </t>
  </si>
  <si>
    <t>Rezerwy na zobowiązania</t>
  </si>
  <si>
    <t>Rezerwa z tytułu odroczonego podatku dochodowego</t>
  </si>
  <si>
    <t>Rezerwa na świadczenia emerytalne i podobne</t>
  </si>
  <si>
    <t>- długoterminowa</t>
  </si>
  <si>
    <t>- krótkoterminowa</t>
  </si>
  <si>
    <t>Pozostałe rezerwy</t>
  </si>
  <si>
    <t>Zobowiązania długoterminowe</t>
  </si>
  <si>
    <t>- wobec jednostek -powiązanych</t>
  </si>
  <si>
    <t>- wobec pozostałych jednostek</t>
  </si>
  <si>
    <t>Zobowiązania krótkoterminowe</t>
  </si>
  <si>
    <t>- wobec jednostek powiązanych</t>
  </si>
  <si>
    <t>Fundusze specjalne</t>
  </si>
  <si>
    <t>Rozliczenia międzyokresowe</t>
  </si>
  <si>
    <t>Ujemna wartość firmy</t>
  </si>
  <si>
    <t>Inne rozliczenia międzyokresowe</t>
  </si>
  <si>
    <t>- długoterminowe</t>
  </si>
  <si>
    <t>- krótkoterminowe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</si>
  <si>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</si>
  <si>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</si>
  <si>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</si>
  <si>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</si>
  <si>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V. Przepływy pieniężne netto z działalności operacyjnej </t>
  </si>
  <si>
    <t>VI. Przepływy pieniężne netto z działalności inwestycyjnej</t>
  </si>
  <si>
    <t>VII. Przepływy pieniężne netto z działalności finansowej</t>
  </si>
  <si>
    <t>VIII. Przepływy pieniężne netto, razem</t>
  </si>
  <si>
    <t xml:space="preserve">IX. Aktywa razem </t>
  </si>
  <si>
    <t xml:space="preserve">X. Zobowiązania i rezerwy na zobowiązania </t>
  </si>
  <si>
    <t xml:space="preserve">XI. Zobowiązania długoterminowe </t>
  </si>
  <si>
    <t>XII. Zobowiązania krótkoterminowe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</si>
  <si>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</si>
  <si>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</si>
  <si>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</si>
  <si>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zł/EURO) </t>
  </si>
  <si>
    <t xml:space="preserve">XVII. Rozwodniony zysk (strata) na jedną akcję zwykłą (w zł/EURO) </t>
  </si>
  <si>
    <t>XVIII. Wartość księgowa na jedną akcję (w zł/EURO)</t>
  </si>
  <si>
    <t>XIX. Rozwodniona wartość księgowa na jedną akcję (w zł/EURO)</t>
  </si>
  <si>
    <t>XX. Zadeklarowana lub wypłacona dywidenda na jedną akcję (w zł/EURO)</t>
  </si>
  <si>
    <t>Zysk/ (strata) z lat ubiegłych</t>
  </si>
  <si>
    <t>Zysk/(strata) netto</t>
  </si>
  <si>
    <t xml:space="preserve">WYBRANE DANE FINANSOWE (rok bieżący)             </t>
  </si>
  <si>
    <t>31 grudnia 2017</t>
  </si>
  <si>
    <t xml:space="preserve">w tys. zł </t>
  </si>
  <si>
    <t>w tys. EUR</t>
  </si>
  <si>
    <t>Zasady rachunkowości wg UOR</t>
  </si>
  <si>
    <t>31 grudnia 2018</t>
  </si>
  <si>
    <t>tak było w 2015 ,2016, 2017  więc przepisałem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</si>
</sst>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0.0000"/>
    <numFmt numFmtId="165" formatCode="_-* #,##0.00\ _z_ł_-;\-* #,##0.00\ _z_ł_-;_-* &quot;-&quot;\ _z_ł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justify" vertical="center"/>
    </xf>
    <xf numFmtId="43" fontId="0" fillId="0" borderId="0" xfId="0" applyNumberFormat="1"/>
    <xf numFmtId="41" fontId="4" fillId="0" borderId="1" xfId="0" applyNumberFormat="1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16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41" fontId="7" fillId="0" borderId="1" xfId="0" applyNumberFormat="1" applyFont="1" applyBorder="1" applyAlignment="1">
      <alignment horizontal="justify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1" fontId="7" fillId="0" borderId="6" xfId="0" applyNumberFormat="1" applyFont="1" applyBorder="1" applyAlignment="1">
      <alignment horizontal="right" vertical="center" wrapText="1"/>
    </xf>
    <xf numFmtId="43" fontId="7" fillId="0" borderId="6" xfId="0" applyNumberFormat="1" applyFont="1" applyBorder="1" applyAlignment="1">
      <alignment horizontal="right" vertical="center" wrapText="1"/>
    </xf>
    <xf numFmtId="43" fontId="7" fillId="2" borderId="6" xfId="0" applyNumberFormat="1" applyFont="1" applyFill="1" applyBorder="1" applyAlignment="1">
      <alignment horizontal="right" vertical="center" wrapText="1"/>
    </xf>
    <xf numFmtId="43" fontId="7" fillId="2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41" fontId="1" fillId="0" borderId="1" xfId="0" applyNumberFormat="1" applyFont="1" applyFill="1" applyBorder="1" applyAlignment="1">
      <alignment horizontal="justify" vertical="center" wrapText="1"/>
    </xf>
    <xf numFmtId="41" fontId="1" fillId="0" borderId="6" xfId="0" applyNumberFormat="1" applyFont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41" fontId="1" fillId="0" borderId="8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8" xfId="0" applyNumberFormat="1" applyFont="1" applyBorder="1" applyAlignment="1">
      <alignment horizontal="justify" vertical="center" wrapText="1"/>
    </xf>
    <xf numFmtId="41" fontId="7" fillId="0" borderId="8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/>
    <xf numFmtId="164" fontId="10" fillId="0" borderId="0" xfId="0" applyNumberFormat="1" applyFont="1" applyBorder="1"/>
    <xf numFmtId="0" fontId="10" fillId="0" borderId="0" xfId="0" applyFont="1"/>
    <xf numFmtId="0" fontId="10" fillId="0" borderId="0" xfId="0" applyFont="1" applyBorder="1"/>
    <xf numFmtId="164" fontId="10" fillId="0" borderId="0" xfId="0" applyNumberFormat="1" applyFont="1" applyFill="1" applyBorder="1"/>
    <xf numFmtId="0" fontId="10" fillId="0" borderId="10" xfId="0" applyFont="1" applyFill="1" applyBorder="1" applyAlignment="1">
      <alignment horizontal="left" vertical="center"/>
    </xf>
    <xf numFmtId="0" fontId="0" fillId="0" borderId="10" xfId="0" applyBorder="1"/>
    <xf numFmtId="165" fontId="7" fillId="0" borderId="1" xfId="0" applyNumberFormat="1" applyFont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justify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41" fontId="1" fillId="0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4" xfId="0" applyNumberFormat="1" applyFont="1" applyFill="1" applyBorder="1" applyAlignment="1">
      <alignment horizontal="center" vertical="center" wrapText="1"/>
    </xf>
    <xf numFmtId="41" fontId="4" fillId="3" borderId="6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115" zoomScaleNormal="115" workbookViewId="0">
      <selection activeCell="J38" sqref="J38"/>
    </sheetView>
  </sheetViews>
  <sheetFormatPr defaultColWidth="9.140625" defaultRowHeight="14.25" x14ac:dyDescent="0.25"/>
  <cols>
    <col min="1" max="1" width="18.85546875" style="36" customWidth="1"/>
    <col min="2" max="2" width="14.85546875" style="37" bestFit="1" customWidth="1"/>
    <col min="3" max="3" width="17.85546875" style="37" bestFit="1" customWidth="1"/>
    <col min="4" max="4" width="11.140625" style="37" bestFit="1" customWidth="1"/>
    <col min="5" max="5" width="14.85546875" style="37" bestFit="1" customWidth="1"/>
    <col min="6" max="6" width="17.85546875" style="37" bestFit="1" customWidth="1"/>
    <col min="7" max="7" width="12.5703125" style="37" customWidth="1"/>
    <col min="8" max="8" width="10.28515625" style="22" bestFit="1" customWidth="1"/>
    <col min="9" max="16384" width="9.140625" style="22"/>
  </cols>
  <sheetData>
    <row r="1" spans="1:8" x14ac:dyDescent="0.25">
      <c r="A1" s="54"/>
      <c r="B1" s="60" t="s">
        <v>64</v>
      </c>
      <c r="C1" s="60"/>
      <c r="D1" s="60"/>
      <c r="E1" s="60" t="s">
        <v>68</v>
      </c>
      <c r="F1" s="60"/>
      <c r="G1" s="62"/>
    </row>
    <row r="2" spans="1:8" x14ac:dyDescent="0.25">
      <c r="A2" s="55"/>
      <c r="B2" s="61"/>
      <c r="C2" s="61"/>
      <c r="D2" s="61"/>
      <c r="E2" s="61"/>
      <c r="F2" s="61"/>
      <c r="G2" s="63"/>
    </row>
    <row r="3" spans="1:8" ht="51" x14ac:dyDescent="0.25">
      <c r="A3" s="56"/>
      <c r="B3" s="15" t="s">
        <v>67</v>
      </c>
      <c r="C3" s="15" t="s">
        <v>0</v>
      </c>
      <c r="D3" s="15" t="s">
        <v>1</v>
      </c>
      <c r="E3" s="15" t="s">
        <v>67</v>
      </c>
      <c r="F3" s="15" t="s">
        <v>0</v>
      </c>
      <c r="G3" s="16" t="s">
        <v>1</v>
      </c>
    </row>
    <row r="4" spans="1:8" s="38" customFormat="1" ht="15" x14ac:dyDescent="0.25">
      <c r="A4" s="4" t="s">
        <v>2</v>
      </c>
      <c r="B4" s="23">
        <f t="shared" ref="B4:D4" si="0">B5+B11</f>
        <v>156355</v>
      </c>
      <c r="C4" s="23">
        <f t="shared" si="0"/>
        <v>17409</v>
      </c>
      <c r="D4" s="23">
        <f t="shared" si="0"/>
        <v>173764</v>
      </c>
      <c r="E4" s="23">
        <f>E5+E11</f>
        <v>153932</v>
      </c>
      <c r="F4" s="23">
        <f>F5+F11</f>
        <v>17253</v>
      </c>
      <c r="G4" s="25">
        <f>E4+F4</f>
        <v>171185</v>
      </c>
    </row>
    <row r="5" spans="1:8" s="38" customFormat="1" ht="15" x14ac:dyDescent="0.25">
      <c r="A5" s="4" t="s">
        <v>3</v>
      </c>
      <c r="B5" s="3">
        <f t="shared" ref="B5:D5" si="1">B6+B7+B8+B9+B10</f>
        <v>152991</v>
      </c>
      <c r="C5" s="3">
        <f t="shared" si="1"/>
        <v>17409</v>
      </c>
      <c r="D5" s="3">
        <f t="shared" si="1"/>
        <v>170400</v>
      </c>
      <c r="E5" s="3">
        <f>E6+E7+E8+E9+E10</f>
        <v>150856</v>
      </c>
      <c r="F5" s="23">
        <f>F6+F7+F8+F9+F10</f>
        <v>17253</v>
      </c>
      <c r="G5" s="25">
        <f>G6+G7+G8+G9+G10</f>
        <v>168109</v>
      </c>
    </row>
    <row r="6" spans="1:8" ht="25.5" x14ac:dyDescent="0.25">
      <c r="A6" s="26" t="s">
        <v>4</v>
      </c>
      <c r="B6" s="27">
        <v>25</v>
      </c>
      <c r="C6" s="24"/>
      <c r="D6" s="24">
        <v>25</v>
      </c>
      <c r="E6" s="27">
        <v>5</v>
      </c>
      <c r="F6" s="24"/>
      <c r="G6" s="28">
        <f>E6+F6</f>
        <v>5</v>
      </c>
    </row>
    <row r="7" spans="1:8" ht="25.5" x14ac:dyDescent="0.25">
      <c r="A7" s="26" t="s">
        <v>5</v>
      </c>
      <c r="B7" s="24">
        <v>556</v>
      </c>
      <c r="C7" s="24">
        <v>299</v>
      </c>
      <c r="D7" s="24">
        <v>855</v>
      </c>
      <c r="E7" s="24">
        <v>554</v>
      </c>
      <c r="F7" s="24">
        <v>299</v>
      </c>
      <c r="G7" s="28">
        <f>E7+F7</f>
        <v>853</v>
      </c>
    </row>
    <row r="8" spans="1:8" ht="25.5" x14ac:dyDescent="0.25">
      <c r="A8" s="26" t="s">
        <v>6</v>
      </c>
      <c r="B8" s="27">
        <v>20605</v>
      </c>
      <c r="C8" s="24"/>
      <c r="D8" s="24">
        <v>20605</v>
      </c>
      <c r="E8" s="27">
        <v>19072</v>
      </c>
      <c r="F8" s="24"/>
      <c r="G8" s="28">
        <f>E8+F8</f>
        <v>19072</v>
      </c>
    </row>
    <row r="9" spans="1:8" ht="25.5" x14ac:dyDescent="0.25">
      <c r="A9" s="26" t="s">
        <v>7</v>
      </c>
      <c r="B9" s="24">
        <v>130588</v>
      </c>
      <c r="C9" s="24">
        <v>17356</v>
      </c>
      <c r="D9" s="24">
        <v>147944</v>
      </c>
      <c r="E9" s="24">
        <v>130588</v>
      </c>
      <c r="F9" s="24">
        <v>17356</v>
      </c>
      <c r="G9" s="28">
        <f>E9+F9</f>
        <v>147944</v>
      </c>
      <c r="H9" s="22" t="s">
        <v>69</v>
      </c>
    </row>
    <row r="10" spans="1:8" ht="38.25" x14ac:dyDescent="0.25">
      <c r="A10" s="26" t="s">
        <v>8</v>
      </c>
      <c r="B10" s="24">
        <v>1217</v>
      </c>
      <c r="C10" s="24">
        <v>-246</v>
      </c>
      <c r="D10" s="24">
        <v>971</v>
      </c>
      <c r="E10" s="24">
        <v>637</v>
      </c>
      <c r="F10" s="24">
        <v>-402</v>
      </c>
      <c r="G10" s="28">
        <f>E10+F10</f>
        <v>235</v>
      </c>
    </row>
    <row r="11" spans="1:8" s="38" customFormat="1" ht="15" x14ac:dyDescent="0.25">
      <c r="A11" s="4" t="s">
        <v>9</v>
      </c>
      <c r="B11" s="23">
        <f t="shared" ref="B11:D11" si="2">B13+B17+B18</f>
        <v>3364</v>
      </c>
      <c r="C11" s="23">
        <f t="shared" si="2"/>
        <v>0</v>
      </c>
      <c r="D11" s="23">
        <f t="shared" si="2"/>
        <v>3364</v>
      </c>
      <c r="E11" s="23">
        <f>E13+E17+E18</f>
        <v>3076</v>
      </c>
      <c r="F11" s="23">
        <f>F12+F13+F16+F17+F18</f>
        <v>0</v>
      </c>
      <c r="G11" s="25">
        <f>G12+G13+G16+G17+G18</f>
        <v>3076</v>
      </c>
    </row>
    <row r="12" spans="1:8" x14ac:dyDescent="0.25">
      <c r="A12" s="26" t="s">
        <v>10</v>
      </c>
      <c r="B12" s="24">
        <v>0</v>
      </c>
      <c r="C12" s="24"/>
      <c r="D12" s="24">
        <v>0</v>
      </c>
      <c r="E12" s="24">
        <v>0</v>
      </c>
      <c r="F12" s="24"/>
      <c r="G12" s="28">
        <f>E12+F12</f>
        <v>0</v>
      </c>
    </row>
    <row r="13" spans="1:8" ht="25.5" x14ac:dyDescent="0.25">
      <c r="A13" s="26" t="s">
        <v>11</v>
      </c>
      <c r="B13" s="24">
        <v>1776</v>
      </c>
      <c r="C13" s="24"/>
      <c r="D13" s="24">
        <v>1776</v>
      </c>
      <c r="E13" s="24">
        <f>E15</f>
        <v>2022</v>
      </c>
      <c r="F13" s="24">
        <f>F14+F15</f>
        <v>0</v>
      </c>
      <c r="G13" s="28">
        <f>G14+G15</f>
        <v>2022</v>
      </c>
    </row>
    <row r="14" spans="1:8" ht="25.5" x14ac:dyDescent="0.25">
      <c r="A14" s="26" t="s">
        <v>12</v>
      </c>
      <c r="B14" s="24"/>
      <c r="C14" s="24"/>
      <c r="D14" s="24">
        <v>0</v>
      </c>
      <c r="E14" s="24"/>
      <c r="F14" s="24"/>
      <c r="G14" s="28">
        <f>E14+F14</f>
        <v>0</v>
      </c>
    </row>
    <row r="15" spans="1:8" ht="25.5" x14ac:dyDescent="0.25">
      <c r="A15" s="26" t="s">
        <v>13</v>
      </c>
      <c r="B15" s="24">
        <v>1776</v>
      </c>
      <c r="C15" s="24"/>
      <c r="D15" s="24">
        <v>1776</v>
      </c>
      <c r="E15" s="24">
        <v>2022</v>
      </c>
      <c r="F15" s="24"/>
      <c r="G15" s="28">
        <f>E15+F15</f>
        <v>2022</v>
      </c>
    </row>
    <row r="16" spans="1:8" ht="38.25" x14ac:dyDescent="0.25">
      <c r="A16" s="26" t="s">
        <v>14</v>
      </c>
      <c r="B16" s="24"/>
      <c r="C16" s="24"/>
      <c r="D16" s="24">
        <v>0</v>
      </c>
      <c r="E16" s="24"/>
      <c r="F16" s="24"/>
      <c r="G16" s="28">
        <f>E16+F16</f>
        <v>0</v>
      </c>
    </row>
    <row r="17" spans="1:8" ht="25.5" x14ac:dyDescent="0.25">
      <c r="A17" s="26" t="s">
        <v>15</v>
      </c>
      <c r="B17" s="24">
        <v>1580</v>
      </c>
      <c r="C17" s="24"/>
      <c r="D17" s="24">
        <v>1580</v>
      </c>
      <c r="E17" s="24">
        <v>1043</v>
      </c>
      <c r="F17" s="24"/>
      <c r="G17" s="28">
        <f>E17+F17</f>
        <v>1043</v>
      </c>
    </row>
    <row r="18" spans="1:8" ht="38.25" x14ac:dyDescent="0.25">
      <c r="A18" s="26" t="s">
        <v>16</v>
      </c>
      <c r="B18" s="24">
        <v>8</v>
      </c>
      <c r="C18" s="24"/>
      <c r="D18" s="24">
        <v>8</v>
      </c>
      <c r="E18" s="24">
        <v>11</v>
      </c>
      <c r="F18" s="24"/>
      <c r="G18" s="28">
        <f>E18+F18</f>
        <v>11</v>
      </c>
    </row>
    <row r="19" spans="1:8" s="38" customFormat="1" ht="15" x14ac:dyDescent="0.25">
      <c r="A19" s="4" t="s">
        <v>17</v>
      </c>
      <c r="B19" s="23">
        <f t="shared" ref="B19:D19" si="3">B20+B27</f>
        <v>156355</v>
      </c>
      <c r="C19" s="23">
        <f t="shared" si="3"/>
        <v>17409</v>
      </c>
      <c r="D19" s="23">
        <f t="shared" si="3"/>
        <v>173764</v>
      </c>
      <c r="E19" s="23">
        <f>E20+E27</f>
        <v>153932</v>
      </c>
      <c r="F19" s="23">
        <f>F20+F27</f>
        <v>17253</v>
      </c>
      <c r="G19" s="25">
        <f>G20+G27</f>
        <v>171185</v>
      </c>
      <c r="H19" s="39"/>
    </row>
    <row r="20" spans="1:8" s="38" customFormat="1" ht="15" x14ac:dyDescent="0.25">
      <c r="A20" s="4" t="s">
        <v>18</v>
      </c>
      <c r="B20" s="23">
        <f t="shared" ref="B20" si="4">B21+B22+B24+B26</f>
        <v>92552</v>
      </c>
      <c r="C20" s="23">
        <f>C21+C22+C24+C26+C25</f>
        <v>17655</v>
      </c>
      <c r="D20" s="23">
        <f>D21+D22+D24+D26+D25</f>
        <v>110207</v>
      </c>
      <c r="E20" s="23">
        <f>E21+E22+E24+E26</f>
        <v>92670</v>
      </c>
      <c r="F20" s="29">
        <f>F21+F22+F23+F24+F25</f>
        <v>17655</v>
      </c>
      <c r="G20" s="30">
        <f>G21+G22+G23+G24+G25</f>
        <v>110325</v>
      </c>
    </row>
    <row r="21" spans="1:8" x14ac:dyDescent="0.25">
      <c r="A21" s="26" t="s">
        <v>19</v>
      </c>
      <c r="B21" s="24">
        <v>15746</v>
      </c>
      <c r="C21" s="31">
        <v>21982</v>
      </c>
      <c r="D21" s="24">
        <v>37728</v>
      </c>
      <c r="E21" s="24">
        <v>15746</v>
      </c>
      <c r="F21" s="31">
        <v>21982</v>
      </c>
      <c r="G21" s="28">
        <f>E21+F21</f>
        <v>37728</v>
      </c>
      <c r="H21" s="22" t="str">
        <f>H22</f>
        <v>tak było w 2015 ,2016, 2017  więc przepisałem</v>
      </c>
    </row>
    <row r="22" spans="1:8" x14ac:dyDescent="0.25">
      <c r="A22" s="26" t="s">
        <v>20</v>
      </c>
      <c r="B22" s="24">
        <v>60815</v>
      </c>
      <c r="C22" s="31">
        <v>-28762</v>
      </c>
      <c r="D22" s="24">
        <v>32053</v>
      </c>
      <c r="E22" s="24">
        <v>61545</v>
      </c>
      <c r="F22" s="31">
        <v>-28762</v>
      </c>
      <c r="G22" s="28">
        <f>E22+F22</f>
        <v>32783</v>
      </c>
      <c r="H22" s="22" t="str">
        <f>H9</f>
        <v>tak było w 2015 ,2016, 2017  więc przepisałem</v>
      </c>
    </row>
    <row r="23" spans="1:8" ht="25.5" x14ac:dyDescent="0.25">
      <c r="A23" s="26" t="s">
        <v>21</v>
      </c>
      <c r="B23" s="24"/>
      <c r="C23" s="31"/>
      <c r="D23" s="24">
        <v>0</v>
      </c>
      <c r="E23" s="24"/>
      <c r="F23" s="31"/>
      <c r="G23" s="28">
        <f>E23+F23</f>
        <v>0</v>
      </c>
    </row>
    <row r="24" spans="1:8" ht="25.5" x14ac:dyDescent="0.25">
      <c r="A24" s="26" t="s">
        <v>22</v>
      </c>
      <c r="B24" s="24">
        <v>15261</v>
      </c>
      <c r="C24" s="31">
        <v>0</v>
      </c>
      <c r="D24" s="24">
        <v>15261</v>
      </c>
      <c r="E24" s="24">
        <v>15261</v>
      </c>
      <c r="F24" s="31">
        <v>0</v>
      </c>
      <c r="G24" s="28">
        <f>E24+F24</f>
        <v>15261</v>
      </c>
    </row>
    <row r="25" spans="1:8" ht="25.5" x14ac:dyDescent="0.25">
      <c r="A25" s="17" t="s">
        <v>61</v>
      </c>
      <c r="B25" s="24">
        <v>0</v>
      </c>
      <c r="C25" s="57">
        <v>24435</v>
      </c>
      <c r="D25" s="58">
        <f>B26+C25</f>
        <v>25165</v>
      </c>
      <c r="E25" s="24">
        <v>0</v>
      </c>
      <c r="F25" s="57">
        <v>24435</v>
      </c>
      <c r="G25" s="59">
        <f>E26+F25</f>
        <v>24553</v>
      </c>
    </row>
    <row r="26" spans="1:8" x14ac:dyDescent="0.25">
      <c r="A26" s="17" t="s">
        <v>62</v>
      </c>
      <c r="B26" s="24">
        <v>730</v>
      </c>
      <c r="C26" s="57"/>
      <c r="D26" s="58"/>
      <c r="E26" s="24">
        <v>118</v>
      </c>
      <c r="F26" s="57"/>
      <c r="G26" s="59"/>
    </row>
    <row r="27" spans="1:8" s="38" customFormat="1" ht="38.25" x14ac:dyDescent="0.25">
      <c r="A27" s="4" t="s">
        <v>23</v>
      </c>
      <c r="B27" s="23">
        <f t="shared" ref="B27:D27" si="5">B28+B36+B39+B43</f>
        <v>63803</v>
      </c>
      <c r="C27" s="23">
        <f t="shared" si="5"/>
        <v>-246</v>
      </c>
      <c r="D27" s="23">
        <f t="shared" si="5"/>
        <v>63557</v>
      </c>
      <c r="E27" s="23">
        <f>E28+E36+E39+E43</f>
        <v>61262</v>
      </c>
      <c r="F27" s="29">
        <f>F28+F36+F39+F43</f>
        <v>-402</v>
      </c>
      <c r="G27" s="30">
        <f>G28+G36+G39+G43</f>
        <v>60860</v>
      </c>
    </row>
    <row r="28" spans="1:8" s="38" customFormat="1" ht="25.5" x14ac:dyDescent="0.25">
      <c r="A28" s="4" t="s">
        <v>24</v>
      </c>
      <c r="B28" s="23">
        <f t="shared" ref="B28:D28" si="6">B29+B30+B33</f>
        <v>335</v>
      </c>
      <c r="C28" s="23">
        <f t="shared" si="6"/>
        <v>-246</v>
      </c>
      <c r="D28" s="23">
        <f t="shared" si="6"/>
        <v>89</v>
      </c>
      <c r="E28" s="23">
        <f>E29+E30+E33</f>
        <v>460</v>
      </c>
      <c r="F28" s="23">
        <f>F29+F30+F33</f>
        <v>-402</v>
      </c>
      <c r="G28" s="25">
        <f>G29+G30+G33</f>
        <v>58</v>
      </c>
    </row>
    <row r="29" spans="1:8" ht="51" x14ac:dyDescent="0.25">
      <c r="A29" s="26" t="s">
        <v>25</v>
      </c>
      <c r="B29" s="24">
        <v>246</v>
      </c>
      <c r="C29" s="24">
        <v>-246</v>
      </c>
      <c r="D29" s="24">
        <v>0</v>
      </c>
      <c r="E29" s="24">
        <v>402</v>
      </c>
      <c r="F29" s="24">
        <v>-402</v>
      </c>
      <c r="G29" s="28">
        <f>E29+F29</f>
        <v>0</v>
      </c>
    </row>
    <row r="30" spans="1:8" ht="51" x14ac:dyDescent="0.25">
      <c r="A30" s="26" t="s">
        <v>26</v>
      </c>
      <c r="B30" s="24">
        <f t="shared" ref="B30:D30" si="7">B31+B32</f>
        <v>1</v>
      </c>
      <c r="C30" s="24">
        <f t="shared" si="7"/>
        <v>0</v>
      </c>
      <c r="D30" s="24">
        <f t="shared" si="7"/>
        <v>1</v>
      </c>
      <c r="E30" s="24">
        <f>E31+E32</f>
        <v>26</v>
      </c>
      <c r="F30" s="24">
        <v>0</v>
      </c>
      <c r="G30" s="28">
        <f>G31+G32</f>
        <v>26</v>
      </c>
    </row>
    <row r="31" spans="1:8" x14ac:dyDescent="0.25">
      <c r="A31" s="26" t="s">
        <v>27</v>
      </c>
      <c r="B31" s="24">
        <v>1</v>
      </c>
      <c r="C31" s="24"/>
      <c r="D31" s="24">
        <v>1</v>
      </c>
      <c r="E31" s="24">
        <v>1</v>
      </c>
      <c r="F31" s="24"/>
      <c r="G31" s="28">
        <f>E31+F31</f>
        <v>1</v>
      </c>
    </row>
    <row r="32" spans="1:8" x14ac:dyDescent="0.25">
      <c r="A32" s="26" t="s">
        <v>28</v>
      </c>
      <c r="B32" s="24"/>
      <c r="C32" s="24"/>
      <c r="D32" s="24"/>
      <c r="E32" s="24">
        <v>25</v>
      </c>
      <c r="F32" s="24"/>
      <c r="G32" s="28">
        <f>E32+F32</f>
        <v>25</v>
      </c>
    </row>
    <row r="33" spans="1:7" x14ac:dyDescent="0.25">
      <c r="A33" s="26" t="s">
        <v>29</v>
      </c>
      <c r="B33" s="24">
        <f t="shared" ref="B33:D33" si="8">B34+B35</f>
        <v>88</v>
      </c>
      <c r="C33" s="24">
        <f t="shared" si="8"/>
        <v>0</v>
      </c>
      <c r="D33" s="24">
        <f t="shared" si="8"/>
        <v>88</v>
      </c>
      <c r="E33" s="24">
        <f>E34+E35</f>
        <v>32</v>
      </c>
      <c r="F33" s="24">
        <v>0</v>
      </c>
      <c r="G33" s="28">
        <f>G34+G35</f>
        <v>32</v>
      </c>
    </row>
    <row r="34" spans="1:7" x14ac:dyDescent="0.25">
      <c r="A34" s="26" t="s">
        <v>27</v>
      </c>
      <c r="B34" s="24"/>
      <c r="C34" s="24"/>
      <c r="D34" s="24">
        <v>0</v>
      </c>
      <c r="E34" s="24"/>
      <c r="F34" s="24"/>
      <c r="G34" s="28">
        <f>E34+F34</f>
        <v>0</v>
      </c>
    </row>
    <row r="35" spans="1:7" x14ac:dyDescent="0.25">
      <c r="A35" s="26" t="s">
        <v>28</v>
      </c>
      <c r="B35" s="24">
        <v>88</v>
      </c>
      <c r="C35" s="24"/>
      <c r="D35" s="24">
        <v>88</v>
      </c>
      <c r="E35" s="24">
        <v>32</v>
      </c>
      <c r="F35" s="24"/>
      <c r="G35" s="28">
        <f>E35+F35</f>
        <v>32</v>
      </c>
    </row>
    <row r="36" spans="1:7" s="38" customFormat="1" ht="25.5" x14ac:dyDescent="0.25">
      <c r="A36" s="4" t="s">
        <v>30</v>
      </c>
      <c r="B36" s="23">
        <f t="shared" ref="B36:D36" si="9">B37+B38</f>
        <v>47319</v>
      </c>
      <c r="C36" s="23">
        <f t="shared" si="9"/>
        <v>0</v>
      </c>
      <c r="D36" s="23">
        <f t="shared" si="9"/>
        <v>47319</v>
      </c>
      <c r="E36" s="23">
        <f>E37+E38</f>
        <v>12355</v>
      </c>
      <c r="F36" s="23">
        <v>0</v>
      </c>
      <c r="G36" s="25">
        <f>G37+G38</f>
        <v>12355</v>
      </c>
    </row>
    <row r="37" spans="1:7" ht="25.5" x14ac:dyDescent="0.25">
      <c r="A37" s="26" t="s">
        <v>31</v>
      </c>
      <c r="B37" s="24"/>
      <c r="C37" s="24"/>
      <c r="D37" s="24"/>
      <c r="E37" s="24"/>
      <c r="F37" s="24"/>
      <c r="G37" s="28">
        <f>E37+F37</f>
        <v>0</v>
      </c>
    </row>
    <row r="38" spans="1:7" ht="25.5" x14ac:dyDescent="0.25">
      <c r="A38" s="26" t="s">
        <v>32</v>
      </c>
      <c r="B38" s="24">
        <v>47319</v>
      </c>
      <c r="C38" s="24"/>
      <c r="D38" s="24">
        <v>47319</v>
      </c>
      <c r="E38" s="24">
        <f>12355</f>
        <v>12355</v>
      </c>
      <c r="F38" s="24"/>
      <c r="G38" s="28">
        <f>E38+F38</f>
        <v>12355</v>
      </c>
    </row>
    <row r="39" spans="1:7" s="38" customFormat="1" ht="25.5" x14ac:dyDescent="0.25">
      <c r="A39" s="4" t="s">
        <v>33</v>
      </c>
      <c r="B39" s="23">
        <f t="shared" ref="B39:D39" si="10">B40+B41+B42</f>
        <v>16135</v>
      </c>
      <c r="C39" s="23">
        <f t="shared" si="10"/>
        <v>0</v>
      </c>
      <c r="D39" s="23">
        <f t="shared" si="10"/>
        <v>16135</v>
      </c>
      <c r="E39" s="23">
        <f>E40+E41+E42</f>
        <v>48433</v>
      </c>
      <c r="F39" s="23">
        <v>0</v>
      </c>
      <c r="G39" s="25">
        <f>G40+G41+G42</f>
        <v>48433</v>
      </c>
    </row>
    <row r="40" spans="1:7" ht="25.5" x14ac:dyDescent="0.25">
      <c r="A40" s="26" t="s">
        <v>34</v>
      </c>
      <c r="B40" s="24">
        <v>4296</v>
      </c>
      <c r="C40" s="24"/>
      <c r="D40" s="24">
        <v>4296</v>
      </c>
      <c r="E40" s="24">
        <v>5801</v>
      </c>
      <c r="F40" s="24"/>
      <c r="G40" s="28">
        <f>E40+F40</f>
        <v>5801</v>
      </c>
    </row>
    <row r="41" spans="1:7" ht="25.5" x14ac:dyDescent="0.25">
      <c r="A41" s="26" t="s">
        <v>32</v>
      </c>
      <c r="B41" s="24">
        <v>11836</v>
      </c>
      <c r="C41" s="24"/>
      <c r="D41" s="24">
        <v>11836</v>
      </c>
      <c r="E41" s="24">
        <f>42629</f>
        <v>42629</v>
      </c>
      <c r="F41" s="24"/>
      <c r="G41" s="28">
        <f>E41+F41</f>
        <v>42629</v>
      </c>
    </row>
    <row r="42" spans="1:7" x14ac:dyDescent="0.25">
      <c r="A42" s="26" t="s">
        <v>35</v>
      </c>
      <c r="B42" s="24">
        <v>3</v>
      </c>
      <c r="C42" s="24"/>
      <c r="D42" s="24">
        <v>3</v>
      </c>
      <c r="E42" s="24">
        <v>3</v>
      </c>
      <c r="F42" s="24"/>
      <c r="G42" s="28">
        <f>E42+F42</f>
        <v>3</v>
      </c>
    </row>
    <row r="43" spans="1:7" s="38" customFormat="1" ht="25.5" x14ac:dyDescent="0.25">
      <c r="A43" s="4" t="s">
        <v>36</v>
      </c>
      <c r="B43" s="32">
        <f t="shared" ref="B43:D43" si="11">B44+B45</f>
        <v>14</v>
      </c>
      <c r="C43" s="32">
        <f t="shared" si="11"/>
        <v>0</v>
      </c>
      <c r="D43" s="32">
        <f t="shared" si="11"/>
        <v>14</v>
      </c>
      <c r="E43" s="32">
        <f>E44+E45</f>
        <v>14</v>
      </c>
      <c r="F43" s="23">
        <v>0</v>
      </c>
      <c r="G43" s="25">
        <f>G44+G45</f>
        <v>14</v>
      </c>
    </row>
    <row r="44" spans="1:7" ht="25.5" x14ac:dyDescent="0.25">
      <c r="A44" s="26" t="s">
        <v>37</v>
      </c>
      <c r="B44" s="24"/>
      <c r="C44" s="24"/>
      <c r="D44" s="24">
        <v>0</v>
      </c>
      <c r="E44" s="24"/>
      <c r="F44" s="24"/>
      <c r="G44" s="28">
        <f>E44+F44</f>
        <v>0</v>
      </c>
    </row>
    <row r="45" spans="1:7" ht="25.5" x14ac:dyDescent="0.25">
      <c r="A45" s="26" t="s">
        <v>38</v>
      </c>
      <c r="B45" s="24">
        <f t="shared" ref="B45:D45" si="12">B46</f>
        <v>14</v>
      </c>
      <c r="C45" s="24">
        <f t="shared" si="12"/>
        <v>0</v>
      </c>
      <c r="D45" s="24">
        <f t="shared" si="12"/>
        <v>14</v>
      </c>
      <c r="E45" s="24">
        <f>E46</f>
        <v>14</v>
      </c>
      <c r="F45" s="24">
        <v>0</v>
      </c>
      <c r="G45" s="28">
        <f>G46+G47</f>
        <v>14</v>
      </c>
    </row>
    <row r="46" spans="1:7" x14ac:dyDescent="0.25">
      <c r="A46" s="26" t="s">
        <v>39</v>
      </c>
      <c r="B46" s="24">
        <v>14</v>
      </c>
      <c r="C46" s="24"/>
      <c r="D46" s="24">
        <v>14</v>
      </c>
      <c r="E46" s="24">
        <v>14</v>
      </c>
      <c r="F46" s="24"/>
      <c r="G46" s="28">
        <f>E46+F46</f>
        <v>14</v>
      </c>
    </row>
    <row r="47" spans="1:7" ht="15" thickBot="1" x14ac:dyDescent="0.3">
      <c r="A47" s="33" t="s">
        <v>40</v>
      </c>
      <c r="B47" s="34"/>
      <c r="C47" s="34"/>
      <c r="D47" s="34"/>
      <c r="E47" s="34"/>
      <c r="F47" s="34"/>
      <c r="G47" s="35"/>
    </row>
    <row r="49" spans="2:7" x14ac:dyDescent="0.25">
      <c r="B49" s="37" t="b">
        <f t="shared" ref="B49:D49" si="13">B4=B19</f>
        <v>1</v>
      </c>
      <c r="C49" s="37" t="b">
        <f t="shared" si="13"/>
        <v>1</v>
      </c>
      <c r="D49" s="37" t="b">
        <f t="shared" si="13"/>
        <v>1</v>
      </c>
      <c r="E49" s="37" t="b">
        <f>E4=E19</f>
        <v>1</v>
      </c>
      <c r="F49" s="37" t="b">
        <f t="shared" ref="F49:G49" si="14">F4=F19</f>
        <v>1</v>
      </c>
      <c r="G49" s="37" t="b">
        <f t="shared" si="14"/>
        <v>1</v>
      </c>
    </row>
  </sheetData>
  <mergeCells count="7">
    <mergeCell ref="A1:A3"/>
    <mergeCell ref="C25:C26"/>
    <mergeCell ref="D25:D26"/>
    <mergeCell ref="F25:F26"/>
    <mergeCell ref="G25:G26"/>
    <mergeCell ref="B1:D2"/>
    <mergeCell ref="E1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zoomScale="130" zoomScaleNormal="130" workbookViewId="0">
      <selection sqref="A1:A2"/>
    </sheetView>
  </sheetViews>
  <sheetFormatPr defaultRowHeight="15" x14ac:dyDescent="0.25"/>
  <cols>
    <col min="1" max="1" width="50.85546875" customWidth="1"/>
    <col min="2" max="5" width="10" bestFit="1" customWidth="1"/>
    <col min="7" max="7" width="15.85546875" customWidth="1"/>
    <col min="14" max="14" width="11.140625" bestFit="1" customWidth="1"/>
  </cols>
  <sheetData>
    <row r="1" spans="1:15" x14ac:dyDescent="0.25">
      <c r="A1" s="64" t="s">
        <v>63</v>
      </c>
      <c r="B1" s="66" t="s">
        <v>65</v>
      </c>
      <c r="C1" s="67"/>
      <c r="D1" s="68" t="s">
        <v>66</v>
      </c>
      <c r="E1" s="69"/>
    </row>
    <row r="2" spans="1:15" x14ac:dyDescent="0.25">
      <c r="A2" s="65"/>
      <c r="B2" s="6">
        <v>2018</v>
      </c>
      <c r="C2" s="6">
        <v>2017</v>
      </c>
      <c r="D2" s="6">
        <v>2018</v>
      </c>
      <c r="E2" s="7">
        <v>2017</v>
      </c>
      <c r="L2" s="5"/>
      <c r="N2" s="42"/>
      <c r="O2" s="43"/>
    </row>
    <row r="3" spans="1:15" x14ac:dyDescent="0.25">
      <c r="A3" s="8" t="s">
        <v>41</v>
      </c>
      <c r="B3" s="9">
        <v>3003</v>
      </c>
      <c r="C3" s="9">
        <v>2444</v>
      </c>
      <c r="D3" s="10">
        <v>703.78688748706145</v>
      </c>
      <c r="E3" s="18">
        <v>575.78137270299976</v>
      </c>
      <c r="N3" s="42"/>
      <c r="O3" s="43"/>
    </row>
    <row r="4" spans="1:15" x14ac:dyDescent="0.25">
      <c r="A4" s="8" t="s">
        <v>42</v>
      </c>
      <c r="B4" s="9">
        <v>1330</v>
      </c>
      <c r="C4" s="9">
        <v>875</v>
      </c>
      <c r="D4" s="10">
        <v>311.70048629963094</v>
      </c>
      <c r="E4" s="18">
        <v>206.14103973613945</v>
      </c>
      <c r="N4" s="42"/>
      <c r="O4" s="44"/>
    </row>
    <row r="5" spans="1:15" x14ac:dyDescent="0.25">
      <c r="A5" s="8" t="s">
        <v>43</v>
      </c>
      <c r="B5" s="9">
        <v>854</v>
      </c>
      <c r="C5" s="9">
        <v>867</v>
      </c>
      <c r="D5" s="10">
        <v>200.14452278186829</v>
      </c>
      <c r="E5" s="18">
        <v>204.25632165855188</v>
      </c>
      <c r="N5" s="42"/>
      <c r="O5" s="44"/>
    </row>
    <row r="6" spans="1:15" x14ac:dyDescent="0.25">
      <c r="A6" s="8" t="s">
        <v>44</v>
      </c>
      <c r="B6" s="9">
        <v>118</v>
      </c>
      <c r="C6" s="9">
        <v>730</v>
      </c>
      <c r="D6" s="10">
        <v>27.654629611546202</v>
      </c>
      <c r="E6" s="18">
        <v>171.98052457986489</v>
      </c>
      <c r="N6" s="42"/>
      <c r="O6" s="44"/>
    </row>
    <row r="7" spans="1:15" x14ac:dyDescent="0.25">
      <c r="A7" s="8" t="s">
        <v>45</v>
      </c>
      <c r="B7" s="52">
        <v>3191</v>
      </c>
      <c r="C7" s="52">
        <v>3599</v>
      </c>
      <c r="D7" s="53">
        <v>747.84680585121976</v>
      </c>
      <c r="E7" s="18">
        <v>847.88754515470384</v>
      </c>
      <c r="N7" s="42"/>
      <c r="O7" s="44"/>
    </row>
    <row r="8" spans="1:15" x14ac:dyDescent="0.25">
      <c r="A8" s="8" t="s">
        <v>46</v>
      </c>
      <c r="B8" s="52">
        <v>2679</v>
      </c>
      <c r="C8" s="52">
        <v>3273</v>
      </c>
      <c r="D8" s="53">
        <v>627.85383668925658</v>
      </c>
      <c r="E8" s="18">
        <v>771.08528349301071</v>
      </c>
      <c r="N8" s="42"/>
      <c r="O8" s="45"/>
    </row>
    <row r="9" spans="1:15" x14ac:dyDescent="0.25">
      <c r="A9" s="8" t="s">
        <v>47</v>
      </c>
      <c r="B9" s="52">
        <v>-6407</v>
      </c>
      <c r="C9" s="52">
        <v>-6242</v>
      </c>
      <c r="D9" s="53">
        <v>-1501.5526433998011</v>
      </c>
      <c r="E9" s="18">
        <v>-1470.5512800376941</v>
      </c>
      <c r="N9" s="42"/>
      <c r="O9" s="46"/>
    </row>
    <row r="10" spans="1:15" x14ac:dyDescent="0.25">
      <c r="A10" s="8" t="s">
        <v>48</v>
      </c>
      <c r="B10" s="52">
        <v>-537</v>
      </c>
      <c r="C10" s="52">
        <v>630</v>
      </c>
      <c r="D10" s="53">
        <v>-125.85200085932466</v>
      </c>
      <c r="E10" s="18">
        <v>148.42154861002041</v>
      </c>
      <c r="N10" s="42"/>
      <c r="O10" s="44"/>
    </row>
    <row r="11" spans="1:15" x14ac:dyDescent="0.25">
      <c r="A11" s="8" t="s">
        <v>49</v>
      </c>
      <c r="B11" s="9">
        <v>153932</v>
      </c>
      <c r="C11" s="9">
        <v>156355</v>
      </c>
      <c r="D11" s="10">
        <v>35798.139534883725</v>
      </c>
      <c r="E11" s="18">
        <v>37487.113093097418</v>
      </c>
      <c r="N11" s="42"/>
      <c r="O11" s="47"/>
    </row>
    <row r="12" spans="1:15" x14ac:dyDescent="0.25">
      <c r="A12" s="8" t="s">
        <v>50</v>
      </c>
      <c r="B12" s="9">
        <v>61262</v>
      </c>
      <c r="C12" s="9">
        <v>63803</v>
      </c>
      <c r="D12" s="10">
        <v>14246.976744186048</v>
      </c>
      <c r="E12" s="18">
        <v>15297.178067083843</v>
      </c>
      <c r="N12" s="42"/>
      <c r="O12" s="47"/>
    </row>
    <row r="13" spans="1:15" x14ac:dyDescent="0.25">
      <c r="A13" s="8" t="s">
        <v>51</v>
      </c>
      <c r="B13" s="9">
        <v>12355</v>
      </c>
      <c r="C13" s="9">
        <v>47319</v>
      </c>
      <c r="D13" s="10">
        <v>2873.2558139534885</v>
      </c>
      <c r="E13" s="18">
        <v>11345.033446018846</v>
      </c>
      <c r="N13" s="48"/>
      <c r="O13" s="49"/>
    </row>
    <row r="14" spans="1:15" x14ac:dyDescent="0.25">
      <c r="A14" s="11" t="s">
        <v>52</v>
      </c>
      <c r="B14" s="9">
        <v>48433</v>
      </c>
      <c r="C14" s="9">
        <v>16135</v>
      </c>
      <c r="D14" s="10">
        <v>11263.488372093023</v>
      </c>
      <c r="E14" s="18">
        <v>3868.469634850992</v>
      </c>
      <c r="O14" s="5"/>
    </row>
    <row r="15" spans="1:15" x14ac:dyDescent="0.25">
      <c r="A15" s="8" t="s">
        <v>53</v>
      </c>
      <c r="B15" s="9">
        <v>92670</v>
      </c>
      <c r="C15" s="9">
        <v>92552</v>
      </c>
      <c r="D15" s="10">
        <v>21551.162790697676</v>
      </c>
      <c r="E15" s="18">
        <v>22189.935026013572</v>
      </c>
    </row>
    <row r="16" spans="1:15" x14ac:dyDescent="0.25">
      <c r="A16" s="8" t="s">
        <v>54</v>
      </c>
      <c r="B16" s="9">
        <v>15746</v>
      </c>
      <c r="C16" s="9">
        <v>15746</v>
      </c>
      <c r="D16" s="10">
        <v>3661.8604651162791</v>
      </c>
      <c r="E16" s="18">
        <v>3775.2043923373858</v>
      </c>
    </row>
    <row r="17" spans="1:7" x14ac:dyDescent="0.25">
      <c r="A17" s="8" t="s">
        <v>55</v>
      </c>
      <c r="B17" s="9">
        <v>3149200</v>
      </c>
      <c r="C17" s="9">
        <v>3149200</v>
      </c>
      <c r="D17" s="10">
        <v>3149200</v>
      </c>
      <c r="E17" s="18">
        <v>3149200</v>
      </c>
    </row>
    <row r="18" spans="1:7" x14ac:dyDescent="0.25">
      <c r="A18" s="8" t="s">
        <v>56</v>
      </c>
      <c r="B18" s="50">
        <v>3.7469833608535501E-2</v>
      </c>
      <c r="C18" s="12">
        <v>0.23180490283246541</v>
      </c>
      <c r="D18" s="51">
        <v>8.7814777122908055E-3</v>
      </c>
      <c r="E18" s="19">
        <v>5.4610861355221939E-2</v>
      </c>
      <c r="G18" s="2"/>
    </row>
    <row r="19" spans="1:7" x14ac:dyDescent="0.25">
      <c r="A19" s="8" t="s">
        <v>57</v>
      </c>
      <c r="B19" s="50">
        <v>3.7469833608535501E-2</v>
      </c>
      <c r="C19" s="12">
        <v>0.23180490283246541</v>
      </c>
      <c r="D19" s="51">
        <v>8.7814777122908055E-3</v>
      </c>
      <c r="E19" s="19">
        <v>5.4610861355221939E-2</v>
      </c>
    </row>
    <row r="20" spans="1:7" x14ac:dyDescent="0.25">
      <c r="A20" s="8" t="s">
        <v>58</v>
      </c>
      <c r="B20" s="50">
        <v>29.426521021211737</v>
      </c>
      <c r="C20" s="12">
        <v>29.389051187603201</v>
      </c>
      <c r="D20" s="51">
        <v>6.8433769816771486</v>
      </c>
      <c r="E20" s="19">
        <v>7.0462133322791729</v>
      </c>
    </row>
    <row r="21" spans="1:7" x14ac:dyDescent="0.25">
      <c r="A21" s="8" t="s">
        <v>59</v>
      </c>
      <c r="B21" s="50">
        <v>29.426521021211737</v>
      </c>
      <c r="C21" s="12">
        <v>29.389051187603201</v>
      </c>
      <c r="D21" s="51">
        <v>6.8433769816771486</v>
      </c>
      <c r="E21" s="20">
        <v>7.0462133322791729</v>
      </c>
    </row>
    <row r="22" spans="1:7" ht="24.75" customHeight="1" thickBot="1" x14ac:dyDescent="0.3">
      <c r="A22" s="13" t="s">
        <v>60</v>
      </c>
      <c r="B22" s="40">
        <v>0</v>
      </c>
      <c r="C22" s="14">
        <v>0</v>
      </c>
      <c r="D22" s="41">
        <v>0</v>
      </c>
      <c r="E22" s="21">
        <v>0</v>
      </c>
    </row>
    <row r="23" spans="1:7" x14ac:dyDescent="0.25">
      <c r="A23" s="1"/>
      <c r="B23" s="1"/>
    </row>
  </sheetData>
  <mergeCells count="3">
    <mergeCell ref="A1:A2"/>
    <mergeCell ref="B1:C1"/>
    <mergeCell ref="D1:E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cp:lastPrinted>2019-04-12T06:49:57Z</cp:lastPrinted>
  <dcterms:created xsi:type="dcterms:W3CDTF">2017-03-08T07:42:04Z</dcterms:created>
  <dcterms:modified xsi:type="dcterms:W3CDTF">2019-04-25T15:25:06Z</dcterms:modified>
</cp:coreProperties>
</file>